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0" windowWidth="14700" windowHeight="7620" activeTab="0"/>
  </bookViews>
  <sheets>
    <sheet name="Lokaty bankowe" sheetId="1" r:id="rId1"/>
    <sheet name="oferta kont bankowyc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<sst xmlns="http://schemas.openxmlformats.org/spreadsheetml/2006/main" count="129" uniqueCount="57">
  <si>
    <t>Banki</t>
  </si>
  <si>
    <t>brak</t>
  </si>
  <si>
    <t>WBK</t>
  </si>
  <si>
    <t>Konto VIP</t>
  </si>
  <si>
    <t>Konto Oszczędnościowe</t>
  </si>
  <si>
    <t>Konto A La lokata</t>
  </si>
  <si>
    <t>BGŻ</t>
  </si>
  <si>
    <t>ING</t>
  </si>
  <si>
    <t>PEKAO SA</t>
  </si>
  <si>
    <t>PKO BP</t>
  </si>
  <si>
    <t>INTELIGO</t>
  </si>
  <si>
    <t>Getting Bank</t>
  </si>
  <si>
    <t xml:space="preserve"> Lokata jednodniowa</t>
  </si>
  <si>
    <t>kwota przeznaczona na lokatę</t>
  </si>
  <si>
    <t>Deutsche Bank</t>
  </si>
  <si>
    <t>kwota odsetek po 1 dniu</t>
  </si>
  <si>
    <t>kwota odsetek po 1 miesiącu</t>
  </si>
  <si>
    <t>kwota odsetek po 2 miesiącach</t>
  </si>
  <si>
    <t>kwota odsetek po 3 miesiącach</t>
  </si>
  <si>
    <t>kwota odsetek po 6 miesiącach</t>
  </si>
  <si>
    <t>kwota odsetek po 9 miesiącach</t>
  </si>
  <si>
    <t>Lokata na 1 miesiąc</t>
  </si>
  <si>
    <t>Lokata na 2 miesiące</t>
  </si>
  <si>
    <t>Lokata na 3 miesiące</t>
  </si>
  <si>
    <t>Lukas Bank - lokata terminowa &gt; 10 000 zł</t>
  </si>
  <si>
    <t>WBK - lokata swobodnie zarabiająca</t>
  </si>
  <si>
    <t>WBK - lokata  terminowa</t>
  </si>
  <si>
    <t>WBK - lokata  Impet</t>
  </si>
  <si>
    <t>WBK - lokata Bonusowa</t>
  </si>
  <si>
    <t>WBK  - lokata Biznes Impet</t>
  </si>
  <si>
    <t>Lukas Bank - lokata z Plusem</t>
  </si>
  <si>
    <t>Lukas Bank - lokata terminowa &lt; 10 000 zł</t>
  </si>
  <si>
    <t>Lokata na 9 miesięcy</t>
  </si>
  <si>
    <t>Lokata na 6 miesięcy</t>
  </si>
  <si>
    <t xml:space="preserve"> OPŁATY ZA:</t>
  </si>
  <si>
    <t>pakiet</t>
  </si>
  <si>
    <t>otwarcie rachunku</t>
  </si>
  <si>
    <t>prowadzenie rachunku</t>
  </si>
  <si>
    <t>%</t>
  </si>
  <si>
    <t>Pakiet Mój Biznes</t>
  </si>
  <si>
    <t>zmienne</t>
  </si>
  <si>
    <t>Pakiet Mój Biznes Startowy</t>
  </si>
  <si>
    <t>Pakiet Mój Biznes Dynamiczny</t>
  </si>
  <si>
    <t>Pakiet Biznes Debiut</t>
  </si>
  <si>
    <t>Pakiet Biznes Rozwój</t>
  </si>
  <si>
    <t>Pakiet Biznes Komfort</t>
  </si>
  <si>
    <t>62,00 zl</t>
  </si>
  <si>
    <t>Pakiet Biznes Sukces</t>
  </si>
  <si>
    <t xml:space="preserve">       OPROCENTOWANIE</t>
  </si>
  <si>
    <t>Oferty banków dotyczące kont</t>
  </si>
  <si>
    <t>Lukas Bank</t>
  </si>
  <si>
    <t>Getin Bank</t>
  </si>
  <si>
    <t>ING Bank Śląski</t>
  </si>
  <si>
    <t>Konto z Lwem</t>
  </si>
  <si>
    <t>Konto Nieoprocentowane</t>
  </si>
  <si>
    <t>Konto Firmowe</t>
  </si>
  <si>
    <t>zmień kwotę a zmienią się kwoty odsetek w tabelcę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</si>
</sst>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##"/>
    <numFmt numFmtId="165" formatCode="#,##0.00\ [$€-407];[Red]\-#,##0.00\ [$€-407]"/>
    <numFmt numFmtId="166" formatCode="d\.mm\.yyyy;@"/>
    <numFmt numFmtId="167" formatCode="0.0%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\ &quot;zł&quot;"/>
    <numFmt numFmtId="178" formatCode="#,##0.00&quot; &quot;[$zł-415];[Red]&quot;-&quot;#,##0.00&quot; &quot;[$zł-415]"/>
    <numFmt numFmtId="179" formatCode="[$-415]d\ mmmm\ yyyy"/>
    <numFmt numFmtId="180" formatCode="#,##0.0\ &quot;zł&quot;;[Red]\-#,##0.0\ &quot;zł&quot;"/>
    <numFmt numFmtId="181" formatCode="#,##0.000\ &quot;zł&quot;"/>
  </numFmts>
  <fonts count="55">
    <font>
      <sz val="10"/>
      <name val="Arial"/>
      <family val="0"/>
    </font>
    <font>
      <sz val="11"/>
      <color indexed="8"/>
      <name val="Czcionka tekstu podstawowego"/>
      <family val="2"/>
    </font>
    <font>
      <b/>
      <i/>
      <u val="single"/>
      <sz val="10"/>
      <name val="Arial"/>
      <family val="0"/>
    </font>
    <font>
      <b/>
      <i/>
      <sz val="1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rgb="FF000000"/>
      <name val="Times New Roman"/>
      <family val="1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8" fontId="2" fillId="0" borderId="0">
      <alignment/>
      <protection/>
    </xf>
    <xf numFmtId="8" fontId="2" fillId="0" borderId="0">
      <alignment/>
      <protection/>
    </xf>
    <xf numFmtId="8" fontId="2" fillId="0" borderId="0">
      <alignment/>
      <protection/>
    </xf>
    <xf numFmtId="8" fontId="2" fillId="0" borderId="0">
      <alignment/>
      <protection/>
    </xf>
    <xf numFmtId="8" fontId="2" fillId="0" borderId="0">
      <alignment/>
      <protection/>
    </xf>
    <xf numFmtId="0" fontId="2" fillId="0" borderId="0">
      <alignment/>
      <protection/>
    </xf>
    <xf numFmtId="165" fontId="2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42" applyFont="1" applyBorder="1">
      <alignment/>
      <protection/>
    </xf>
    <xf numFmtId="0" fontId="0" fillId="0" borderId="0" xfId="0" applyBorder="1" applyAlignment="1">
      <alignment/>
    </xf>
    <xf numFmtId="0" fontId="4" fillId="0" borderId="10" xfId="41" applyFont="1" applyBorder="1" applyAlignment="1">
      <alignment horizontal="left"/>
      <protection/>
    </xf>
    <xf numFmtId="0" fontId="4" fillId="0" borderId="10" xfId="0" applyFont="1" applyBorder="1" applyAlignment="1">
      <alignment horizontal="left"/>
    </xf>
    <xf numFmtId="10" fontId="4" fillId="0" borderId="10" xfId="41" applyNumberFormat="1" applyFont="1" applyBorder="1" applyAlignment="1">
      <alignment horizontal="left"/>
      <protection/>
    </xf>
    <xf numFmtId="0" fontId="4" fillId="0" borderId="10" xfId="42" applyFont="1" applyBorder="1" applyAlignment="1">
      <alignment horizontal="left"/>
      <protection/>
    </xf>
    <xf numFmtId="166" fontId="4" fillId="0" borderId="10" xfId="42" applyNumberFormat="1" applyFont="1" applyBorder="1" applyAlignment="1">
      <alignment horizontal="left"/>
      <protection/>
    </xf>
    <xf numFmtId="0" fontId="4" fillId="0" borderId="10" xfId="46" applyFont="1" applyBorder="1" applyAlignment="1">
      <alignment horizontal="left"/>
      <protection/>
    </xf>
    <xf numFmtId="10" fontId="4" fillId="0" borderId="10" xfId="46" applyNumberFormat="1" applyFont="1" applyBorder="1" applyAlignment="1">
      <alignment horizontal="left"/>
      <protection/>
    </xf>
    <xf numFmtId="0" fontId="4" fillId="0" borderId="10" xfId="78" applyFont="1" applyBorder="1" applyAlignment="1">
      <alignment horizontal="left"/>
      <protection/>
    </xf>
    <xf numFmtId="10" fontId="4" fillId="0" borderId="10" xfId="47" applyNumberFormat="1" applyFont="1" applyBorder="1" applyAlignment="1">
      <alignment horizontal="left"/>
      <protection/>
    </xf>
    <xf numFmtId="10" fontId="4" fillId="0" borderId="10" xfId="47" applyNumberFormat="1" applyFont="1" applyBorder="1" applyAlignment="1">
      <alignment horizontal="left" wrapText="1"/>
      <protection/>
    </xf>
    <xf numFmtId="0" fontId="5" fillId="33" borderId="10" xfId="42" applyFont="1" applyFill="1" applyBorder="1" applyAlignment="1">
      <alignment horizontal="left" vertical="top"/>
      <protection/>
    </xf>
    <xf numFmtId="0" fontId="5" fillId="33" borderId="10" xfId="46" applyFont="1" applyFill="1" applyBorder="1" applyAlignment="1">
      <alignment horizontal="left" vertical="top"/>
      <protection/>
    </xf>
    <xf numFmtId="0" fontId="5" fillId="33" borderId="10" xfId="78" applyFont="1" applyFill="1" applyBorder="1" applyAlignment="1">
      <alignment horizontal="left" vertical="top"/>
      <protection/>
    </xf>
    <xf numFmtId="167" fontId="4" fillId="0" borderId="10" xfId="81" applyNumberFormat="1" applyFont="1" applyFill="1" applyBorder="1" applyAlignment="1">
      <alignment horizontal="left"/>
    </xf>
    <xf numFmtId="10" fontId="4" fillId="0" borderId="10" xfId="42" applyNumberFormat="1" applyFont="1" applyBorder="1" applyAlignment="1">
      <alignment horizontal="left"/>
      <protection/>
    </xf>
    <xf numFmtId="0" fontId="4" fillId="3" borderId="10" xfId="41" applyFont="1" applyFill="1" applyBorder="1" applyAlignment="1">
      <alignment horizontal="left"/>
      <protection/>
    </xf>
    <xf numFmtId="2" fontId="4" fillId="3" borderId="10" xfId="41" applyNumberFormat="1" applyFont="1" applyFill="1" applyBorder="1" applyAlignment="1">
      <alignment horizontal="left"/>
      <protection/>
    </xf>
    <xf numFmtId="177" fontId="4" fillId="3" borderId="10" xfId="41" applyNumberFormat="1" applyFont="1" applyFill="1" applyBorder="1" applyAlignment="1">
      <alignment horizontal="left"/>
      <protection/>
    </xf>
    <xf numFmtId="2" fontId="4" fillId="3" borderId="10" xfId="0" applyNumberFormat="1" applyFont="1" applyFill="1" applyBorder="1" applyAlignment="1">
      <alignment horizontal="left"/>
    </xf>
    <xf numFmtId="0" fontId="5" fillId="34" borderId="10" xfId="41" applyFont="1" applyFill="1" applyBorder="1" applyAlignment="1">
      <alignment vertical="top" wrapText="1"/>
      <protection/>
    </xf>
    <xf numFmtId="0" fontId="5" fillId="34" borderId="10" xfId="41" applyFont="1" applyFill="1" applyBorder="1" applyAlignment="1">
      <alignment horizontal="center" vertical="top"/>
      <protection/>
    </xf>
    <xf numFmtId="0" fontId="7" fillId="35" borderId="0" xfId="0" applyFont="1" applyFill="1" applyAlignment="1">
      <alignment/>
    </xf>
    <xf numFmtId="0" fontId="9" fillId="34" borderId="10" xfId="41" applyFont="1" applyFill="1" applyBorder="1" applyAlignment="1">
      <alignment horizontal="center" vertical="top" wrapText="1"/>
      <protection/>
    </xf>
    <xf numFmtId="0" fontId="53" fillId="34" borderId="10" xfId="41" applyFont="1" applyFill="1" applyBorder="1" applyAlignment="1">
      <alignment horizontal="center" vertical="top" wrapText="1"/>
      <protection/>
    </xf>
    <xf numFmtId="0" fontId="5" fillId="33" borderId="10" xfId="41" applyFont="1" applyFill="1" applyBorder="1" applyAlignment="1">
      <alignment horizontal="left" vertical="top"/>
      <protection/>
    </xf>
    <xf numFmtId="0" fontId="5" fillId="33" borderId="10" xfId="41" applyFont="1" applyFill="1" applyBorder="1" applyAlignment="1">
      <alignment horizontal="left" vertical="top" wrapText="1"/>
      <protection/>
    </xf>
    <xf numFmtId="0" fontId="8" fillId="19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41" applyFont="1" applyBorder="1">
      <alignment/>
      <protection/>
    </xf>
    <xf numFmtId="10" fontId="0" fillId="0" borderId="0" xfId="41" applyNumberFormat="1" applyFont="1" applyBorder="1">
      <alignment/>
      <protection/>
    </xf>
    <xf numFmtId="8" fontId="0" fillId="0" borderId="0" xfId="41" applyNumberFormat="1" applyFont="1" applyBorder="1">
      <alignment/>
      <protection/>
    </xf>
    <xf numFmtId="0" fontId="0" fillId="0" borderId="0" xfId="44" applyFont="1" applyBorder="1">
      <alignment/>
      <protection/>
    </xf>
    <xf numFmtId="0" fontId="0" fillId="0" borderId="0" xfId="41" applyFont="1" applyFill="1" applyBorder="1">
      <alignment/>
      <protection/>
    </xf>
    <xf numFmtId="10" fontId="0" fillId="0" borderId="0" xfId="0" applyNumberFormat="1" applyBorder="1" applyAlignment="1">
      <alignment/>
    </xf>
    <xf numFmtId="0" fontId="0" fillId="2" borderId="12" xfId="0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0" fillId="14" borderId="16" xfId="0" applyFont="1" applyFill="1" applyBorder="1" applyAlignment="1">
      <alignment vertical="center"/>
    </xf>
    <xf numFmtId="0" fontId="10" fillId="14" borderId="11" xfId="0" applyFont="1" applyFill="1" applyBorder="1" applyAlignment="1">
      <alignment vertical="center"/>
    </xf>
    <xf numFmtId="8" fontId="0" fillId="0" borderId="17" xfId="41" applyNumberFormat="1" applyFont="1" applyBorder="1" applyAlignment="1">
      <alignment vertical="center"/>
      <protection/>
    </xf>
    <xf numFmtId="8" fontId="0" fillId="0" borderId="18" xfId="41" applyNumberFormat="1" applyFont="1" applyBorder="1" applyAlignment="1">
      <alignment vertical="center"/>
      <protection/>
    </xf>
    <xf numFmtId="8" fontId="0" fillId="0" borderId="19" xfId="41" applyNumberFormat="1" applyFont="1" applyBorder="1" applyAlignment="1">
      <alignment vertical="center"/>
      <protection/>
    </xf>
    <xf numFmtId="0" fontId="0" fillId="2" borderId="14" xfId="0" applyFill="1" applyBorder="1" applyAlignment="1">
      <alignment vertical="center"/>
    </xf>
    <xf numFmtId="8" fontId="0" fillId="2" borderId="12" xfId="41" applyNumberFormat="1" applyFont="1" applyFill="1" applyBorder="1" applyAlignment="1">
      <alignment vertical="center"/>
      <protection/>
    </xf>
    <xf numFmtId="0" fontId="0" fillId="2" borderId="13" xfId="0" applyFill="1" applyBorder="1" applyAlignment="1">
      <alignment vertical="center"/>
    </xf>
    <xf numFmtId="0" fontId="10" fillId="35" borderId="11" xfId="0" applyFont="1" applyFill="1" applyBorder="1" applyAlignment="1">
      <alignment/>
    </xf>
    <xf numFmtId="0" fontId="0" fillId="0" borderId="20" xfId="41" applyFont="1" applyBorder="1" applyAlignment="1">
      <alignment vertical="center"/>
      <protection/>
    </xf>
    <xf numFmtId="0" fontId="0" fillId="0" borderId="21" xfId="41" applyFont="1" applyBorder="1" applyAlignment="1">
      <alignment vertical="center" wrapText="1"/>
      <protection/>
    </xf>
    <xf numFmtId="0" fontId="0" fillId="0" borderId="22" xfId="41" applyFont="1" applyBorder="1" applyAlignment="1">
      <alignment vertical="center"/>
      <protection/>
    </xf>
    <xf numFmtId="0" fontId="10" fillId="14" borderId="11" xfId="44" applyFont="1" applyFill="1" applyBorder="1" applyAlignment="1">
      <alignment vertical="center"/>
      <protection/>
    </xf>
    <xf numFmtId="0" fontId="0" fillId="0" borderId="23" xfId="44" applyFont="1" applyFill="1" applyBorder="1" applyAlignment="1">
      <alignment vertical="center"/>
      <protection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8" fontId="0" fillId="0" borderId="24" xfId="0" applyNumberFormat="1" applyFont="1" applyBorder="1" applyAlignment="1">
      <alignment vertical="center"/>
    </xf>
    <xf numFmtId="8" fontId="0" fillId="0" borderId="25" xfId="0" applyNumberFormat="1" applyBorder="1" applyAlignment="1">
      <alignment vertical="center"/>
    </xf>
    <xf numFmtId="8" fontId="0" fillId="0" borderId="26" xfId="0" applyNumberFormat="1" applyBorder="1" applyAlignment="1">
      <alignment vertical="center"/>
    </xf>
    <xf numFmtId="8" fontId="0" fillId="0" borderId="27" xfId="0" applyNumberFormat="1" applyBorder="1" applyAlignment="1">
      <alignment vertical="center"/>
    </xf>
    <xf numFmtId="8" fontId="0" fillId="0" borderId="10" xfId="0" applyNumberFormat="1" applyBorder="1" applyAlignment="1">
      <alignment vertical="center"/>
    </xf>
    <xf numFmtId="8" fontId="0" fillId="0" borderId="28" xfId="0" applyNumberFormat="1" applyBorder="1" applyAlignment="1">
      <alignment vertical="center"/>
    </xf>
    <xf numFmtId="8" fontId="0" fillId="0" borderId="29" xfId="0" applyNumberFormat="1" applyBorder="1" applyAlignment="1">
      <alignment vertical="center"/>
    </xf>
    <xf numFmtId="8" fontId="0" fillId="2" borderId="13" xfId="0" applyNumberFormat="1" applyFill="1" applyBorder="1" applyAlignment="1">
      <alignment vertical="center"/>
    </xf>
    <xf numFmtId="8" fontId="0" fillId="2" borderId="14" xfId="0" applyNumberFormat="1" applyFill="1" applyBorder="1" applyAlignment="1">
      <alignment vertical="center"/>
    </xf>
    <xf numFmtId="8" fontId="0" fillId="0" borderId="3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0" fontId="0" fillId="0" borderId="32" xfId="0" applyFont="1" applyBorder="1" applyAlignment="1">
      <alignment horizontal="left" vertical="center" wrapText="1"/>
    </xf>
    <xf numFmtId="0" fontId="0" fillId="2" borderId="15" xfId="0" applyFill="1" applyBorder="1" applyAlignment="1">
      <alignment/>
    </xf>
    <xf numFmtId="0" fontId="0" fillId="0" borderId="33" xfId="41" applyFont="1" applyBorder="1" applyAlignment="1">
      <alignment vertical="center"/>
      <protection/>
    </xf>
    <xf numFmtId="0" fontId="0" fillId="0" borderId="34" xfId="41" applyFont="1" applyBorder="1" applyAlignment="1">
      <alignment vertical="center"/>
      <protection/>
    </xf>
    <xf numFmtId="0" fontId="0" fillId="0" borderId="35" xfId="41" applyFont="1" applyBorder="1" applyAlignment="1">
      <alignment vertical="center"/>
      <protection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36" borderId="11" xfId="44" applyFont="1" applyFill="1" applyBorder="1" applyAlignment="1">
      <alignment vertical="center"/>
      <protection/>
    </xf>
    <xf numFmtId="8" fontId="0" fillId="36" borderId="13" xfId="0" applyNumberFormat="1" applyFill="1" applyBorder="1" applyAlignment="1">
      <alignment vertical="center"/>
    </xf>
    <xf numFmtId="8" fontId="0" fillId="36" borderId="14" xfId="0" applyNumberFormat="1" applyFill="1" applyBorder="1" applyAlignment="1">
      <alignment vertical="center"/>
    </xf>
    <xf numFmtId="8" fontId="0" fillId="36" borderId="12" xfId="41" applyNumberFormat="1" applyFont="1" applyFill="1" applyBorder="1" applyAlignment="1">
      <alignment vertical="center"/>
      <protection/>
    </xf>
    <xf numFmtId="0" fontId="6" fillId="0" borderId="0" xfId="41" applyFont="1" applyBorder="1" applyAlignment="1">
      <alignment horizontal="center"/>
      <protection/>
    </xf>
    <xf numFmtId="10" fontId="0" fillId="0" borderId="2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5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8" fontId="0" fillId="0" borderId="48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38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0" fontId="0" fillId="0" borderId="57" xfId="0" applyBorder="1" applyAlignment="1">
      <alignment horizontal="center" vertical="center"/>
    </xf>
    <xf numFmtId="178" fontId="0" fillId="0" borderId="49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0" fontId="0" fillId="0" borderId="58" xfId="0" applyBorder="1" applyAlignment="1">
      <alignment horizontal="center" vertical="center"/>
    </xf>
    <xf numFmtId="8" fontId="0" fillId="0" borderId="50" xfId="0" applyNumberFormat="1" applyBorder="1" applyAlignment="1">
      <alignment horizontal="center" vertical="center"/>
    </xf>
    <xf numFmtId="8" fontId="0" fillId="0" borderId="59" xfId="0" applyNumberFormat="1" applyBorder="1" applyAlignment="1">
      <alignment horizontal="center" vertical="center"/>
    </xf>
    <xf numFmtId="8" fontId="0" fillId="0" borderId="37" xfId="0" applyNumberFormat="1" applyBorder="1" applyAlignment="1">
      <alignment horizontal="center" vertical="center"/>
    </xf>
    <xf numFmtId="8" fontId="0" fillId="0" borderId="5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8" fontId="0" fillId="0" borderId="58" xfId="0" applyNumberFormat="1" applyBorder="1" applyAlignment="1">
      <alignment horizontal="center" vertical="center"/>
    </xf>
    <xf numFmtId="8" fontId="0" fillId="0" borderId="60" xfId="0" applyNumberFormat="1" applyBorder="1" applyAlignment="1">
      <alignment horizontal="center" vertical="center"/>
    </xf>
    <xf numFmtId="10" fontId="0" fillId="0" borderId="61" xfId="41" applyNumberFormat="1" applyFont="1" applyBorder="1" applyAlignment="1">
      <alignment horizontal="center" vertical="center"/>
      <protection/>
    </xf>
    <xf numFmtId="10" fontId="0" fillId="0" borderId="17" xfId="41" applyNumberFormat="1" applyFont="1" applyBorder="1" applyAlignment="1">
      <alignment horizontal="center" vertical="center"/>
      <protection/>
    </xf>
    <xf numFmtId="8" fontId="0" fillId="0" borderId="49" xfId="0" applyNumberFormat="1" applyBorder="1" applyAlignment="1">
      <alignment horizontal="center" vertical="center"/>
    </xf>
    <xf numFmtId="0" fontId="0" fillId="0" borderId="55" xfId="0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2" xfId="0" applyBorder="1" applyAlignment="1">
      <alignment horizontal="center"/>
    </xf>
    <xf numFmtId="10" fontId="0" fillId="0" borderId="1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0" fontId="0" fillId="0" borderId="39" xfId="41" applyNumberFormat="1" applyFont="1" applyBorder="1" applyAlignment="1">
      <alignment horizontal="center" vertical="center"/>
      <protection/>
    </xf>
    <xf numFmtId="10" fontId="0" fillId="0" borderId="18" xfId="41" applyNumberFormat="1" applyFont="1" applyBorder="1" applyAlignment="1">
      <alignment horizontal="center" vertical="center"/>
      <protection/>
    </xf>
    <xf numFmtId="10" fontId="0" fillId="0" borderId="40" xfId="41" applyNumberFormat="1" applyFont="1" applyBorder="1" applyAlignment="1">
      <alignment horizontal="center" vertical="center"/>
      <protection/>
    </xf>
    <xf numFmtId="10" fontId="0" fillId="0" borderId="19" xfId="41" applyNumberFormat="1" applyFont="1" applyBorder="1" applyAlignment="1">
      <alignment horizontal="center" vertical="center"/>
      <protection/>
    </xf>
    <xf numFmtId="10" fontId="0" fillId="36" borderId="15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10" fontId="0" fillId="0" borderId="6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9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efault 2" xfId="42"/>
    <cellStyle name="Default 3" xfId="43"/>
    <cellStyle name="Default 4" xfId="44"/>
    <cellStyle name="Default 5" xfId="45"/>
    <cellStyle name="Default 6" xfId="46"/>
    <cellStyle name="Default 7" xfId="47"/>
    <cellStyle name="Dobre" xfId="48"/>
    <cellStyle name="Comma" xfId="49"/>
    <cellStyle name="Comma [0]" xfId="50"/>
    <cellStyle name="Heading" xfId="51"/>
    <cellStyle name="Heading 2" xfId="52"/>
    <cellStyle name="Heading 3" xfId="53"/>
    <cellStyle name="Heading 4" xfId="54"/>
    <cellStyle name="Heading 5" xfId="55"/>
    <cellStyle name="Heading 6" xfId="56"/>
    <cellStyle name="Heading 7" xfId="57"/>
    <cellStyle name="Heading1" xfId="58"/>
    <cellStyle name="Heading1 2" xfId="59"/>
    <cellStyle name="Heading1 3" xfId="60"/>
    <cellStyle name="Heading1 4" xfId="61"/>
    <cellStyle name="Heading1 5" xfId="62"/>
    <cellStyle name="Heading1 6" xfId="63"/>
    <cellStyle name="Heading1 7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2" xfId="73"/>
    <cellStyle name="Normalny 3" xfId="74"/>
    <cellStyle name="Normalny 4" xfId="75"/>
    <cellStyle name="Normalny 5" xfId="76"/>
    <cellStyle name="Normalny 6" xfId="77"/>
    <cellStyle name="Normalny 7" xfId="78"/>
    <cellStyle name="Obliczenia" xfId="79"/>
    <cellStyle name="Followed Hyperlink" xfId="80"/>
    <cellStyle name="Percent" xfId="81"/>
    <cellStyle name="Result" xfId="82"/>
    <cellStyle name="Result 2" xfId="83"/>
    <cellStyle name="Result 3" xfId="84"/>
    <cellStyle name="Result 4" xfId="85"/>
    <cellStyle name="Result 5" xfId="86"/>
    <cellStyle name="Result 6" xfId="87"/>
    <cellStyle name="Result 7" xfId="88"/>
    <cellStyle name="Result2" xfId="89"/>
    <cellStyle name="Result2 2" xfId="90"/>
    <cellStyle name="Result2 3" xfId="91"/>
    <cellStyle name="Result2 4" xfId="92"/>
    <cellStyle name="Result2 5" xfId="93"/>
    <cellStyle name="Result2 6" xfId="94"/>
    <cellStyle name="Result2 7" xfId="95"/>
    <cellStyle name="Suma" xfId="96"/>
    <cellStyle name="Tekst objaśnienia" xfId="97"/>
    <cellStyle name="Tekst ostrzeżenia" xfId="98"/>
    <cellStyle name="Tytuł" xfId="99"/>
    <cellStyle name="Uwaga" xfId="100"/>
    <cellStyle name="Currency" xfId="101"/>
    <cellStyle name="Currency [0]" xfId="102"/>
    <cellStyle name="Złe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825"/>
          <c:w val="0.96875"/>
          <c:h val="0.86875"/>
        </c:manualLayout>
      </c:layout>
      <c:bar3DChart>
        <c:barDir val="col"/>
        <c:grouping val="clustered"/>
        <c:varyColors val="1"/>
        <c:ser>
          <c:idx val="1"/>
          <c:order val="0"/>
          <c:tx>
            <c:strRef>
              <c:f>'Lokaty bankowe'!$C$5</c:f>
              <c:strCache>
                <c:ptCount val="1"/>
                <c:pt idx="0">
                  <c:v> Lokata jednodniowa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6D6AC"/>
              </a:solidFill>
              <a:ln w="3175">
                <a:noFill/>
              </a:ln>
            </c:spPr>
          </c:dPt>
          <c:cat>
            <c:strRef>
              <c:f>'Lokaty bankowe'!$A$6:$A$20</c:f>
              <c:strCache/>
            </c:strRef>
          </c:cat>
          <c:val>
            <c:numRef>
              <c:f>'Lokaty bankowe'!$D$6:$D$20</c:f>
              <c:numCache/>
            </c:numRef>
          </c:val>
          <c:shape val="cylinder"/>
        </c:ser>
        <c:shape val="cylinder"/>
        <c:axId val="51708470"/>
        <c:axId val="62723047"/>
      </c:bar3D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23047"/>
        <c:crosses val="autoZero"/>
        <c:auto val="1"/>
        <c:lblOffset val="100"/>
        <c:tickLblSkip val="1"/>
        <c:noMultiLvlLbl val="0"/>
      </c:catAx>
      <c:valAx>
        <c:axId val="62723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084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825"/>
          <c:w val="0.96875"/>
          <c:h val="0.8687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'Lokaty bankowe'!$E$5</c:f>
              <c:strCache>
                <c:ptCount val="1"/>
                <c:pt idx="0">
                  <c:v>Lokata na 1 miesiąc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6D6AC"/>
              </a:solidFill>
              <a:ln w="3175">
                <a:noFill/>
              </a:ln>
            </c:spPr>
          </c:dPt>
          <c:cat>
            <c:strRef>
              <c:f>'Lokaty bankowe'!$A$6:$A$20</c:f>
              <c:strCache/>
            </c:strRef>
          </c:cat>
          <c:val>
            <c:numRef>
              <c:f>'Lokaty bankowe'!$F$6:$F$20</c:f>
              <c:numCache/>
            </c:numRef>
          </c:val>
          <c:shape val="cylinder"/>
        </c:ser>
        <c:shape val="cylinder"/>
        <c:axId val="27636512"/>
        <c:axId val="47402017"/>
      </c:bar3D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  <c:max val="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3651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825"/>
          <c:w val="0.96875"/>
          <c:h val="0.8687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'Lokaty bankowe'!$G$5</c:f>
              <c:strCache>
                <c:ptCount val="1"/>
                <c:pt idx="0">
                  <c:v>Lokata na 2 miesiące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6D6AC"/>
              </a:solidFill>
              <a:ln w="3175">
                <a:noFill/>
              </a:ln>
            </c:spPr>
          </c:dPt>
          <c:cat>
            <c:strRef>
              <c:f>'Lokaty bankowe'!$A$6:$A$20</c:f>
              <c:strCache/>
            </c:strRef>
          </c:cat>
          <c:val>
            <c:numRef>
              <c:f>'Lokaty bankowe'!$H$6:$H$20</c:f>
              <c:numCache/>
            </c:numRef>
          </c:val>
          <c:shape val="cylinder"/>
        </c:ser>
        <c:shape val="cylinder"/>
        <c:axId val="23964970"/>
        <c:axId val="14358139"/>
      </c:bar3D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649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825"/>
          <c:w val="0.9715"/>
          <c:h val="0.8687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'Lokaty bankowe'!$K$5</c:f>
              <c:strCache>
                <c:ptCount val="1"/>
                <c:pt idx="0">
                  <c:v>Lokata na 6 miesięcy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6D6AC"/>
              </a:solidFill>
              <a:ln w="3175">
                <a:noFill/>
              </a:ln>
            </c:spPr>
          </c:dPt>
          <c:cat>
            <c:strRef>
              <c:f>'Lokaty bankowe'!$A$6:$A$20</c:f>
              <c:strCache/>
            </c:strRef>
          </c:cat>
          <c:val>
            <c:numRef>
              <c:f>'Lokaty bankowe'!$L$6:$L$20</c:f>
              <c:numCache/>
            </c:numRef>
          </c:val>
          <c:shape val="cylinder"/>
        </c:ser>
        <c:shape val="cylinder"/>
        <c:axId val="62114388"/>
        <c:axId val="22158581"/>
      </c:bar3D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825"/>
          <c:w val="0.9715"/>
          <c:h val="0.8687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'Lokaty bankowe'!$M$5</c:f>
              <c:strCache>
                <c:ptCount val="1"/>
                <c:pt idx="0">
                  <c:v>Lokata na 9 miesięcy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6D6AC"/>
              </a:solidFill>
              <a:ln w="3175">
                <a:noFill/>
              </a:ln>
            </c:spPr>
          </c:dPt>
          <c:cat>
            <c:strRef>
              <c:f>'Lokaty bankowe'!$A$6:$A$20</c:f>
              <c:strCache/>
            </c:strRef>
          </c:cat>
          <c:val>
            <c:numRef>
              <c:f>'Lokaty bankowe'!$N$6:$N$20</c:f>
              <c:numCache/>
            </c:numRef>
          </c:val>
          <c:shape val="cylinder"/>
        </c:ser>
        <c:shape val="cylinder"/>
        <c:axId val="65209502"/>
        <c:axId val="50014607"/>
      </c:bar3DChart>
      <c:catAx>
        <c:axId val="6520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95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825"/>
          <c:w val="0.9715"/>
          <c:h val="0.8687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'Lokaty bankowe'!$I$5</c:f>
              <c:strCache>
                <c:ptCount val="1"/>
                <c:pt idx="0">
                  <c:v>Lokata na 3 miesiące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6D6AC"/>
              </a:solidFill>
              <a:ln w="3175">
                <a:noFill/>
              </a:ln>
            </c:spPr>
          </c:dPt>
          <c:cat>
            <c:strRef>
              <c:f>'Lokaty bankowe'!$A$6:$A$20</c:f>
              <c:strCache/>
            </c:strRef>
          </c:cat>
          <c:val>
            <c:numRef>
              <c:f>'Lokaty bankowe'!$J$6:$J$20</c:f>
              <c:numCache/>
            </c:numRef>
          </c:val>
          <c:shape val="cylinder"/>
        </c:ser>
        <c:shape val="cylinder"/>
        <c:axId val="47478280"/>
        <c:axId val="24651337"/>
      </c:bar3D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51337"/>
        <c:crosses val="autoZero"/>
        <c:auto val="1"/>
        <c:lblOffset val="100"/>
        <c:tickLblSkip val="1"/>
        <c:noMultiLvlLbl val="0"/>
      </c:catAx>
      <c:valAx>
        <c:axId val="24651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82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28575</xdr:rowOff>
    </xdr:from>
    <xdr:to>
      <xdr:col>6</xdr:col>
      <xdr:colOff>714375</xdr:colOff>
      <xdr:row>51</xdr:row>
      <xdr:rowOff>57150</xdr:rowOff>
    </xdr:to>
    <xdr:graphicFrame>
      <xdr:nvGraphicFramePr>
        <xdr:cNvPr id="1" name="Wykres 1"/>
        <xdr:cNvGraphicFramePr/>
      </xdr:nvGraphicFramePr>
      <xdr:xfrm>
        <a:off x="66675" y="6715125"/>
        <a:ext cx="63055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53</xdr:row>
      <xdr:rowOff>0</xdr:rowOff>
    </xdr:from>
    <xdr:to>
      <xdr:col>6</xdr:col>
      <xdr:colOff>714375</xdr:colOff>
      <xdr:row>81</xdr:row>
      <xdr:rowOff>28575</xdr:rowOff>
    </xdr:to>
    <xdr:graphicFrame>
      <xdr:nvGraphicFramePr>
        <xdr:cNvPr id="2" name="Wykres 2"/>
        <xdr:cNvGraphicFramePr/>
      </xdr:nvGraphicFramePr>
      <xdr:xfrm>
        <a:off x="66675" y="11544300"/>
        <a:ext cx="63055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83</xdr:row>
      <xdr:rowOff>19050</xdr:rowOff>
    </xdr:from>
    <xdr:to>
      <xdr:col>6</xdr:col>
      <xdr:colOff>819150</xdr:colOff>
      <xdr:row>111</xdr:row>
      <xdr:rowOff>47625</xdr:rowOff>
    </xdr:to>
    <xdr:graphicFrame>
      <xdr:nvGraphicFramePr>
        <xdr:cNvPr id="3" name="Wykres 3"/>
        <xdr:cNvGraphicFramePr/>
      </xdr:nvGraphicFramePr>
      <xdr:xfrm>
        <a:off x="171450" y="16421100"/>
        <a:ext cx="630555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47625</xdr:colOff>
      <xdr:row>53</xdr:row>
      <xdr:rowOff>0</xdr:rowOff>
    </xdr:from>
    <xdr:to>
      <xdr:col>17</xdr:col>
      <xdr:colOff>28575</xdr:colOff>
      <xdr:row>81</xdr:row>
      <xdr:rowOff>28575</xdr:rowOff>
    </xdr:to>
    <xdr:graphicFrame>
      <xdr:nvGraphicFramePr>
        <xdr:cNvPr id="4" name="Wykres 5"/>
        <xdr:cNvGraphicFramePr/>
      </xdr:nvGraphicFramePr>
      <xdr:xfrm>
        <a:off x="7400925" y="11544300"/>
        <a:ext cx="6896100" cy="456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83</xdr:row>
      <xdr:rowOff>28575</xdr:rowOff>
    </xdr:from>
    <xdr:to>
      <xdr:col>17</xdr:col>
      <xdr:colOff>28575</xdr:colOff>
      <xdr:row>111</xdr:row>
      <xdr:rowOff>57150</xdr:rowOff>
    </xdr:to>
    <xdr:graphicFrame>
      <xdr:nvGraphicFramePr>
        <xdr:cNvPr id="5" name="Wykres 6"/>
        <xdr:cNvGraphicFramePr/>
      </xdr:nvGraphicFramePr>
      <xdr:xfrm>
        <a:off x="7400925" y="16430625"/>
        <a:ext cx="6896100" cy="456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16</xdr:col>
      <xdr:colOff>590550</xdr:colOff>
      <xdr:row>51</xdr:row>
      <xdr:rowOff>28575</xdr:rowOff>
    </xdr:to>
    <xdr:graphicFrame>
      <xdr:nvGraphicFramePr>
        <xdr:cNvPr id="6" name="Wykres 7"/>
        <xdr:cNvGraphicFramePr/>
      </xdr:nvGraphicFramePr>
      <xdr:xfrm>
        <a:off x="7353300" y="6686550"/>
        <a:ext cx="6896100" cy="4562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3">
      <selection activeCell="D2" sqref="D2"/>
    </sheetView>
  </sheetViews>
  <sheetFormatPr defaultColWidth="9.140625" defaultRowHeight="12.75" customHeight="1"/>
  <cols>
    <col min="1" max="1" width="31.7109375" style="0" customWidth="1"/>
    <col min="2" max="2" width="2.28125" style="0" customWidth="1"/>
    <col min="3" max="14" width="12.7109375" style="0" customWidth="1"/>
  </cols>
  <sheetData>
    <row r="1" spans="1:5" ht="30" customHeight="1">
      <c r="A1" s="161" t="s">
        <v>56</v>
      </c>
      <c r="B1" s="161"/>
      <c r="C1" s="161"/>
      <c r="D1" s="161"/>
      <c r="E1" s="161"/>
    </row>
    <row r="2" spans="1:3" ht="40.5" customHeight="1">
      <c r="A2" s="30" t="s">
        <v>13</v>
      </c>
      <c r="B2" s="24"/>
      <c r="C2" s="29">
        <v>8000</v>
      </c>
    </row>
    <row r="3" ht="12.75" customHeight="1"/>
    <row r="4" spans="1:14" ht="12.75" customHeight="1">
      <c r="A4" s="2"/>
      <c r="B4" s="2"/>
      <c r="C4" s="2"/>
      <c r="D4" s="2"/>
      <c r="E4" s="91"/>
      <c r="F4" s="91"/>
      <c r="G4" s="91"/>
      <c r="H4" s="91"/>
      <c r="I4" s="91"/>
      <c r="J4" s="91"/>
      <c r="K4" s="91"/>
      <c r="L4" s="91"/>
      <c r="M4" s="91"/>
      <c r="N4" s="2"/>
    </row>
    <row r="5" spans="1:15" ht="45" customHeight="1">
      <c r="A5" s="23" t="s">
        <v>0</v>
      </c>
      <c r="B5" s="22"/>
      <c r="C5" s="22" t="s">
        <v>12</v>
      </c>
      <c r="D5" s="25" t="s">
        <v>15</v>
      </c>
      <c r="E5" s="22" t="s">
        <v>21</v>
      </c>
      <c r="F5" s="25" t="s">
        <v>16</v>
      </c>
      <c r="G5" s="22" t="s">
        <v>22</v>
      </c>
      <c r="H5" s="26" t="s">
        <v>17</v>
      </c>
      <c r="I5" s="22" t="s">
        <v>23</v>
      </c>
      <c r="J5" s="25" t="s">
        <v>18</v>
      </c>
      <c r="K5" s="22" t="s">
        <v>33</v>
      </c>
      <c r="L5" s="25" t="s">
        <v>19</v>
      </c>
      <c r="M5" s="22" t="s">
        <v>32</v>
      </c>
      <c r="N5" s="25" t="s">
        <v>20</v>
      </c>
      <c r="O5" s="2"/>
    </row>
    <row r="6" spans="1:15" ht="19.5" customHeight="1">
      <c r="A6" s="27" t="s">
        <v>26</v>
      </c>
      <c r="B6" s="3"/>
      <c r="C6" s="3" t="s">
        <v>1</v>
      </c>
      <c r="D6" s="18" t="str">
        <f>IF(C6="brak","brak",$C$2*C6)</f>
        <v>brak</v>
      </c>
      <c r="E6" s="5">
        <v>0.02</v>
      </c>
      <c r="F6" s="19">
        <f>IF(E6="brak","brak",$C$2*E6/12)</f>
        <v>13.333333333333334</v>
      </c>
      <c r="G6" s="3" t="s">
        <v>1</v>
      </c>
      <c r="H6" s="19" t="str">
        <f>IF(G6="brak","brak",$C$2*G6/6)</f>
        <v>brak</v>
      </c>
      <c r="I6" s="5">
        <v>0.02</v>
      </c>
      <c r="J6" s="20">
        <f>IF(I6="brak","brak",$C$2*I6/4)</f>
        <v>40</v>
      </c>
      <c r="K6" s="5">
        <v>0.02</v>
      </c>
      <c r="L6" s="19">
        <f>IF(K6="brak","brak",$C$2*K6/2)</f>
        <v>80</v>
      </c>
      <c r="M6" s="3" t="s">
        <v>1</v>
      </c>
      <c r="N6" s="21" t="str">
        <f>IF(M6="brak","brak",$C$2*M6*0.75)</f>
        <v>brak</v>
      </c>
      <c r="O6" s="2"/>
    </row>
    <row r="7" spans="1:15" ht="19.5" customHeight="1">
      <c r="A7" s="27" t="s">
        <v>27</v>
      </c>
      <c r="B7" s="3"/>
      <c r="C7" s="3" t="s">
        <v>1</v>
      </c>
      <c r="D7" s="18" t="str">
        <f aca="true" t="shared" si="0" ref="D7:D20">IF(C7="brak","brak",$C$2*C7)</f>
        <v>brak</v>
      </c>
      <c r="E7" s="3" t="s">
        <v>1</v>
      </c>
      <c r="F7" s="19" t="str">
        <f aca="true" t="shared" si="1" ref="F7:F20">IF(E7="brak","brak",$C$2*E7/12)</f>
        <v>brak</v>
      </c>
      <c r="G7" s="3" t="s">
        <v>1</v>
      </c>
      <c r="H7" s="19" t="str">
        <f aca="true" t="shared" si="2" ref="H7:H20">IF(G7="brak","brak",$C$2*G7/6)</f>
        <v>brak</v>
      </c>
      <c r="I7" s="5">
        <v>0.0325</v>
      </c>
      <c r="J7" s="20">
        <f aca="true" t="shared" si="3" ref="J7:J20">IF(I7="brak","brak",$C$2*I7/4)</f>
        <v>65</v>
      </c>
      <c r="K7" s="5">
        <v>0.0325</v>
      </c>
      <c r="L7" s="19">
        <f aca="true" t="shared" si="4" ref="L7:L20">IF(K7="brak","brak",$C$2*K7/2)</f>
        <v>130</v>
      </c>
      <c r="M7" s="3" t="s">
        <v>1</v>
      </c>
      <c r="N7" s="21" t="str">
        <f aca="true" t="shared" si="5" ref="N7:N20">IF(M7="brak","brak",$C$2*M7*0.75)</f>
        <v>brak</v>
      </c>
      <c r="O7" s="2"/>
    </row>
    <row r="8" spans="1:15" ht="39" customHeight="1">
      <c r="A8" s="28" t="s">
        <v>25</v>
      </c>
      <c r="B8" s="3"/>
      <c r="C8" s="3" t="s">
        <v>1</v>
      </c>
      <c r="D8" s="18" t="str">
        <f t="shared" si="0"/>
        <v>brak</v>
      </c>
      <c r="E8" s="3" t="s">
        <v>1</v>
      </c>
      <c r="F8" s="19" t="str">
        <f t="shared" si="1"/>
        <v>brak</v>
      </c>
      <c r="G8" s="3" t="s">
        <v>1</v>
      </c>
      <c r="H8" s="19" t="str">
        <f t="shared" si="2"/>
        <v>brak</v>
      </c>
      <c r="I8" s="3" t="s">
        <v>1</v>
      </c>
      <c r="J8" s="20" t="str">
        <f t="shared" si="3"/>
        <v>brak</v>
      </c>
      <c r="K8" s="5">
        <v>0.035</v>
      </c>
      <c r="L8" s="19">
        <f t="shared" si="4"/>
        <v>140</v>
      </c>
      <c r="M8" s="5">
        <v>0.0375</v>
      </c>
      <c r="N8" s="21">
        <f t="shared" si="5"/>
        <v>225</v>
      </c>
      <c r="O8" s="2"/>
    </row>
    <row r="9" spans="1:15" ht="19.5" customHeight="1">
      <c r="A9" s="27" t="s">
        <v>28</v>
      </c>
      <c r="B9" s="3"/>
      <c r="C9" s="3" t="s">
        <v>1</v>
      </c>
      <c r="D9" s="18" t="str">
        <f t="shared" si="0"/>
        <v>brak</v>
      </c>
      <c r="E9" s="3" t="s">
        <v>1</v>
      </c>
      <c r="F9" s="19" t="str">
        <f t="shared" si="1"/>
        <v>brak</v>
      </c>
      <c r="G9" s="3" t="s">
        <v>1</v>
      </c>
      <c r="H9" s="19" t="str">
        <f t="shared" si="2"/>
        <v>brak</v>
      </c>
      <c r="I9" s="5">
        <v>0.07</v>
      </c>
      <c r="J9" s="20">
        <f t="shared" si="3"/>
        <v>140</v>
      </c>
      <c r="K9" s="5">
        <v>0.06</v>
      </c>
      <c r="L9" s="19">
        <f t="shared" si="4"/>
        <v>240</v>
      </c>
      <c r="M9" s="5" t="s">
        <v>1</v>
      </c>
      <c r="N9" s="21" t="str">
        <f t="shared" si="5"/>
        <v>brak</v>
      </c>
      <c r="O9" s="2"/>
    </row>
    <row r="10" spans="1:15" ht="19.5" customHeight="1">
      <c r="A10" s="27" t="s">
        <v>29</v>
      </c>
      <c r="B10" s="3"/>
      <c r="C10" s="3" t="s">
        <v>1</v>
      </c>
      <c r="D10" s="18" t="str">
        <f t="shared" si="0"/>
        <v>brak</v>
      </c>
      <c r="E10" s="3" t="s">
        <v>1</v>
      </c>
      <c r="F10" s="19" t="str">
        <f t="shared" si="1"/>
        <v>brak</v>
      </c>
      <c r="G10" s="3" t="s">
        <v>1</v>
      </c>
      <c r="H10" s="19" t="str">
        <f t="shared" si="2"/>
        <v>brak</v>
      </c>
      <c r="I10" s="5">
        <v>0.0325</v>
      </c>
      <c r="J10" s="20">
        <f t="shared" si="3"/>
        <v>65</v>
      </c>
      <c r="K10" s="5">
        <v>0.0325</v>
      </c>
      <c r="L10" s="19">
        <f t="shared" si="4"/>
        <v>130</v>
      </c>
      <c r="M10" s="3" t="s">
        <v>1</v>
      </c>
      <c r="N10" s="21" t="str">
        <f t="shared" si="5"/>
        <v>brak</v>
      </c>
      <c r="O10" s="2"/>
    </row>
    <row r="11" spans="1:15" ht="19.5" customHeight="1">
      <c r="A11" s="27" t="s">
        <v>30</v>
      </c>
      <c r="B11" s="3"/>
      <c r="C11" s="3" t="s">
        <v>1</v>
      </c>
      <c r="D11" s="18" t="str">
        <f t="shared" si="0"/>
        <v>brak</v>
      </c>
      <c r="E11" s="3" t="s">
        <v>1</v>
      </c>
      <c r="F11" s="19" t="str">
        <f t="shared" si="1"/>
        <v>brak</v>
      </c>
      <c r="G11" s="3" t="s">
        <v>1</v>
      </c>
      <c r="H11" s="19" t="str">
        <f t="shared" si="2"/>
        <v>brak</v>
      </c>
      <c r="I11" s="3" t="s">
        <v>1</v>
      </c>
      <c r="J11" s="20" t="str">
        <f t="shared" si="3"/>
        <v>brak</v>
      </c>
      <c r="K11" s="5">
        <v>0.047</v>
      </c>
      <c r="L11" s="19">
        <f t="shared" si="4"/>
        <v>188</v>
      </c>
      <c r="M11" s="3" t="s">
        <v>1</v>
      </c>
      <c r="N11" s="21" t="str">
        <f t="shared" si="5"/>
        <v>brak</v>
      </c>
      <c r="O11" s="2"/>
    </row>
    <row r="12" spans="1:15" ht="37.5" customHeight="1">
      <c r="A12" s="28" t="s">
        <v>31</v>
      </c>
      <c r="B12" s="3"/>
      <c r="C12" s="3" t="s">
        <v>1</v>
      </c>
      <c r="D12" s="18" t="str">
        <f t="shared" si="0"/>
        <v>brak</v>
      </c>
      <c r="E12" s="5">
        <v>0.032</v>
      </c>
      <c r="F12" s="19">
        <f>IF(E12="brak","brak",IF(C2&lt;10000,$C$2*E12/12,0))</f>
        <v>21.333333333333332</v>
      </c>
      <c r="G12" s="5">
        <v>0.034</v>
      </c>
      <c r="H12" s="19">
        <f>IF(G12="brak","brak",IF(C2&lt;10000,$C$2*G12/6,0))</f>
        <v>45.333333333333336</v>
      </c>
      <c r="I12" s="5">
        <v>0.036</v>
      </c>
      <c r="J12" s="20">
        <f>IF(I12="brak","brak",IF(C2&lt;10000,$C$2*I12/4,0))</f>
        <v>72</v>
      </c>
      <c r="K12" s="5">
        <v>0.042</v>
      </c>
      <c r="L12" s="19">
        <f>IF(K12="brak","brak",IF(C2&lt;10000,$C$2*K12/2,0))</f>
        <v>168</v>
      </c>
      <c r="M12" s="5">
        <v>0.043</v>
      </c>
      <c r="N12" s="21">
        <f>IF(M12="brak","brak",IF(C2&lt;10000,$C$2*M12*0.75,0))</f>
        <v>258</v>
      </c>
      <c r="O12" s="2"/>
    </row>
    <row r="13" spans="1:15" ht="36.75" customHeight="1">
      <c r="A13" s="28" t="s">
        <v>24</v>
      </c>
      <c r="B13" s="3"/>
      <c r="C13" s="3" t="s">
        <v>1</v>
      </c>
      <c r="D13" s="18" t="str">
        <f>IF(C13="brak","brak",IF(C2&gt;=10000,$C$2*C13,0))</f>
        <v>brak</v>
      </c>
      <c r="E13" s="5">
        <v>0.032</v>
      </c>
      <c r="F13" s="19">
        <f>IF(E13="brak","brak",(IF(C2&gt;=10000,$C$2*E13/12,0)))</f>
        <v>0</v>
      </c>
      <c r="G13" s="5">
        <v>0.034</v>
      </c>
      <c r="H13" s="19">
        <f>IF(G13="brak","brak",IF(C2&gt;=10000,$C$2*G13/6,0))</f>
        <v>0</v>
      </c>
      <c r="I13" s="5">
        <v>0.036</v>
      </c>
      <c r="J13" s="20">
        <f t="shared" si="3"/>
        <v>72</v>
      </c>
      <c r="K13" s="5">
        <v>0.042</v>
      </c>
      <c r="L13" s="19">
        <f>IF(K13="brak","brak",IF(C2&lt;=10000,$C$2*K13/2,0))</f>
        <v>168</v>
      </c>
      <c r="M13" s="5">
        <v>0.043</v>
      </c>
      <c r="N13" s="21">
        <f>IF(M13="brak","brak",IF(C2&gt;=10000,$C$2*M13*0.75,0))</f>
        <v>0</v>
      </c>
      <c r="O13" s="2"/>
    </row>
    <row r="14" spans="1:15" ht="19.5" customHeight="1">
      <c r="A14" s="13" t="s">
        <v>6</v>
      </c>
      <c r="B14" s="4"/>
      <c r="C14" s="16">
        <v>0.036</v>
      </c>
      <c r="D14" s="19">
        <f>IF(C14="brak","brak",$C$2*C14/365)</f>
        <v>0.7890410958904109</v>
      </c>
      <c r="E14" s="6" t="s">
        <v>1</v>
      </c>
      <c r="F14" s="19" t="str">
        <f t="shared" si="1"/>
        <v>brak</v>
      </c>
      <c r="G14" s="6" t="s">
        <v>1</v>
      </c>
      <c r="H14" s="19" t="str">
        <f t="shared" si="2"/>
        <v>brak</v>
      </c>
      <c r="I14" s="7" t="s">
        <v>1</v>
      </c>
      <c r="J14" s="20" t="str">
        <f t="shared" si="3"/>
        <v>brak</v>
      </c>
      <c r="K14" s="17">
        <v>0.039</v>
      </c>
      <c r="L14" s="19">
        <f>IF(K14="brak","brak",IF(C2&gt;=10000,$C$2*K14/2,0))</f>
        <v>0</v>
      </c>
      <c r="M14" s="6" t="s">
        <v>1</v>
      </c>
      <c r="N14" s="21" t="str">
        <f t="shared" si="5"/>
        <v>brak</v>
      </c>
      <c r="O14" s="1"/>
    </row>
    <row r="15" spans="1:15" ht="19.5" customHeight="1">
      <c r="A15" s="13" t="s">
        <v>14</v>
      </c>
      <c r="B15" s="4"/>
      <c r="C15" s="6" t="s">
        <v>1</v>
      </c>
      <c r="D15" s="18" t="str">
        <f t="shared" si="0"/>
        <v>brak</v>
      </c>
      <c r="E15" s="6" t="s">
        <v>1</v>
      </c>
      <c r="F15" s="19" t="str">
        <f t="shared" si="1"/>
        <v>brak</v>
      </c>
      <c r="G15" s="6" t="s">
        <v>1</v>
      </c>
      <c r="H15" s="19" t="str">
        <f t="shared" si="2"/>
        <v>brak</v>
      </c>
      <c r="I15" s="17">
        <v>0.0485</v>
      </c>
      <c r="J15" s="20">
        <f t="shared" si="3"/>
        <v>97</v>
      </c>
      <c r="K15" s="6" t="s">
        <v>1</v>
      </c>
      <c r="L15" s="19" t="str">
        <f t="shared" si="4"/>
        <v>brak</v>
      </c>
      <c r="M15" s="6" t="s">
        <v>1</v>
      </c>
      <c r="N15" s="21" t="str">
        <f t="shared" si="5"/>
        <v>brak</v>
      </c>
      <c r="O15" s="1"/>
    </row>
    <row r="16" spans="1:15" ht="19.5" customHeight="1">
      <c r="A16" s="14" t="s">
        <v>7</v>
      </c>
      <c r="B16" s="4"/>
      <c r="C16" s="8" t="s">
        <v>1</v>
      </c>
      <c r="D16" s="18" t="str">
        <f t="shared" si="0"/>
        <v>brak</v>
      </c>
      <c r="E16" s="8" t="s">
        <v>1</v>
      </c>
      <c r="F16" s="19" t="str">
        <f t="shared" si="1"/>
        <v>brak</v>
      </c>
      <c r="G16" s="8" t="s">
        <v>1</v>
      </c>
      <c r="H16" s="19" t="str">
        <f t="shared" si="2"/>
        <v>brak</v>
      </c>
      <c r="I16" s="8" t="s">
        <v>1</v>
      </c>
      <c r="J16" s="20" t="str">
        <f t="shared" si="3"/>
        <v>brak</v>
      </c>
      <c r="K16" s="9">
        <v>0.035</v>
      </c>
      <c r="L16" s="19">
        <f t="shared" si="4"/>
        <v>140</v>
      </c>
      <c r="M16" s="8" t="s">
        <v>1</v>
      </c>
      <c r="N16" s="21" t="str">
        <f t="shared" si="5"/>
        <v>brak</v>
      </c>
      <c r="O16" s="2"/>
    </row>
    <row r="17" spans="1:15" ht="19.5" customHeight="1">
      <c r="A17" s="14" t="s">
        <v>11</v>
      </c>
      <c r="B17" s="4"/>
      <c r="C17" s="8" t="s">
        <v>1</v>
      </c>
      <c r="D17" s="18" t="str">
        <f t="shared" si="0"/>
        <v>brak</v>
      </c>
      <c r="E17" s="8" t="s">
        <v>1</v>
      </c>
      <c r="F17" s="19" t="str">
        <f t="shared" si="1"/>
        <v>brak</v>
      </c>
      <c r="G17" s="8" t="s">
        <v>1</v>
      </c>
      <c r="H17" s="19" t="str">
        <f t="shared" si="2"/>
        <v>brak</v>
      </c>
      <c r="I17" s="8" t="s">
        <v>1</v>
      </c>
      <c r="J17" s="20" t="str">
        <f t="shared" si="3"/>
        <v>brak</v>
      </c>
      <c r="K17" s="8" t="s">
        <v>1</v>
      </c>
      <c r="L17" s="19" t="str">
        <f t="shared" si="4"/>
        <v>brak</v>
      </c>
      <c r="M17" s="8" t="s">
        <v>1</v>
      </c>
      <c r="N17" s="21" t="str">
        <f t="shared" si="5"/>
        <v>brak</v>
      </c>
      <c r="O17" s="2"/>
    </row>
    <row r="18" spans="1:15" ht="19.5" customHeight="1">
      <c r="A18" s="15" t="s">
        <v>8</v>
      </c>
      <c r="B18" s="4"/>
      <c r="C18" s="10" t="s">
        <v>1</v>
      </c>
      <c r="D18" s="18" t="str">
        <f t="shared" si="0"/>
        <v>brak</v>
      </c>
      <c r="E18" s="11">
        <v>0.01</v>
      </c>
      <c r="F18" s="19">
        <f t="shared" si="1"/>
        <v>6.666666666666667</v>
      </c>
      <c r="G18" s="11">
        <v>0.01</v>
      </c>
      <c r="H18" s="19">
        <f t="shared" si="2"/>
        <v>13.333333333333334</v>
      </c>
      <c r="I18" s="11">
        <v>0.01</v>
      </c>
      <c r="J18" s="20">
        <f t="shared" si="3"/>
        <v>20</v>
      </c>
      <c r="K18" s="12">
        <v>0.01</v>
      </c>
      <c r="L18" s="19">
        <f t="shared" si="4"/>
        <v>40</v>
      </c>
      <c r="M18" s="11">
        <v>0.0155</v>
      </c>
      <c r="N18" s="21">
        <f t="shared" si="5"/>
        <v>93</v>
      </c>
      <c r="O18" s="2"/>
    </row>
    <row r="19" spans="1:15" ht="19.5" customHeight="1">
      <c r="A19" s="15" t="s">
        <v>9</v>
      </c>
      <c r="B19" s="4"/>
      <c r="C19" s="10" t="s">
        <v>1</v>
      </c>
      <c r="D19" s="18" t="str">
        <f t="shared" si="0"/>
        <v>brak</v>
      </c>
      <c r="E19" s="10" t="s">
        <v>1</v>
      </c>
      <c r="F19" s="19" t="str">
        <f t="shared" si="1"/>
        <v>brak</v>
      </c>
      <c r="G19" s="10"/>
      <c r="H19" s="19">
        <f t="shared" si="2"/>
        <v>0</v>
      </c>
      <c r="I19" s="11">
        <v>0.038</v>
      </c>
      <c r="J19" s="20">
        <f t="shared" si="3"/>
        <v>76</v>
      </c>
      <c r="K19" s="11">
        <v>0.041</v>
      </c>
      <c r="L19" s="19">
        <f t="shared" si="4"/>
        <v>164</v>
      </c>
      <c r="M19" s="11">
        <v>0.042</v>
      </c>
      <c r="N19" s="21">
        <f t="shared" si="5"/>
        <v>252</v>
      </c>
      <c r="O19" s="2"/>
    </row>
    <row r="20" spans="1:15" ht="19.5" customHeight="1">
      <c r="A20" s="15" t="s">
        <v>10</v>
      </c>
      <c r="B20" s="4"/>
      <c r="C20" s="10" t="s">
        <v>1</v>
      </c>
      <c r="D20" s="18" t="str">
        <f t="shared" si="0"/>
        <v>brak</v>
      </c>
      <c r="E20" s="12">
        <v>0.0265</v>
      </c>
      <c r="F20" s="19">
        <f t="shared" si="1"/>
        <v>17.666666666666668</v>
      </c>
      <c r="G20" s="12">
        <v>0.0275</v>
      </c>
      <c r="H20" s="19">
        <f t="shared" si="2"/>
        <v>36.666666666666664</v>
      </c>
      <c r="I20" s="12">
        <v>0.0285</v>
      </c>
      <c r="J20" s="20">
        <f t="shared" si="3"/>
        <v>57</v>
      </c>
      <c r="K20" s="10" t="s">
        <v>1</v>
      </c>
      <c r="L20" s="19" t="str">
        <f t="shared" si="4"/>
        <v>brak</v>
      </c>
      <c r="M20" s="10" t="s">
        <v>1</v>
      </c>
      <c r="N20" s="21" t="str">
        <f t="shared" si="5"/>
        <v>brak</v>
      </c>
      <c r="O20" s="2"/>
    </row>
    <row r="21" ht="12.75"/>
    <row r="22" ht="12.75"/>
    <row r="23" ht="12.75"/>
  </sheetData>
  <sheetProtection/>
  <mergeCells count="2">
    <mergeCell ref="E4:M4"/>
    <mergeCell ref="A1:E1"/>
  </mergeCells>
  <printOptions/>
  <pageMargins left="0.7" right="0.7" top="0.75" bottom="0.75" header="0.3" footer="0.3"/>
  <pageSetup orientation="portrait" paperSize="9" r:id="rId2"/>
  <headerFooter>
    <oddHeader>&amp;C&amp;A</oddHeader>
    <oddFooter>&amp;C&amp;"Arial"&amp;10Page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37">
      <selection activeCell="J24" sqref="J24"/>
    </sheetView>
  </sheetViews>
  <sheetFormatPr defaultColWidth="9.140625" defaultRowHeight="12.75" customHeight="1"/>
  <cols>
    <col min="1" max="1" width="22.00390625" style="0" customWidth="1"/>
    <col min="2" max="2" width="16.140625" style="0" customWidth="1"/>
    <col min="3" max="3" width="14.28125" style="0" customWidth="1"/>
    <col min="6" max="6" width="11.140625" style="0" customWidth="1"/>
  </cols>
  <sheetData>
    <row r="2" spans="1:4" ht="19.5" customHeight="1">
      <c r="A2" s="42" t="s">
        <v>49</v>
      </c>
      <c r="B2" s="35"/>
      <c r="C2" s="36"/>
      <c r="D2" s="37"/>
    </row>
    <row r="3" spans="1:4" ht="12.75" customHeight="1">
      <c r="A3" s="38"/>
      <c r="B3" s="39"/>
      <c r="C3" s="40"/>
      <c r="D3" s="2"/>
    </row>
    <row r="4" spans="1:4" ht="12.75" customHeight="1">
      <c r="A4" s="38"/>
      <c r="B4" s="39"/>
      <c r="C4" s="40"/>
      <c r="D4" s="2"/>
    </row>
    <row r="5" ht="12.75" customHeight="1" thickBot="1"/>
    <row r="6" spans="1:6" ht="12.75" customHeight="1" thickBot="1">
      <c r="A6" s="43"/>
      <c r="B6" s="44" t="s">
        <v>48</v>
      </c>
      <c r="C6" s="45"/>
      <c r="D6" s="98" t="s">
        <v>34</v>
      </c>
      <c r="E6" s="99"/>
      <c r="F6" s="100"/>
    </row>
    <row r="7" spans="1:6" ht="12.75" customHeight="1">
      <c r="A7" s="101"/>
      <c r="B7" s="101"/>
      <c r="C7" s="103"/>
      <c r="D7" s="106" t="s">
        <v>35</v>
      </c>
      <c r="E7" s="108" t="s">
        <v>36</v>
      </c>
      <c r="F7" s="110" t="s">
        <v>37</v>
      </c>
    </row>
    <row r="8" spans="1:6" ht="12.75" customHeight="1" thickBot="1">
      <c r="A8" s="102"/>
      <c r="B8" s="104"/>
      <c r="C8" s="105"/>
      <c r="D8" s="107"/>
      <c r="E8" s="109"/>
      <c r="F8" s="111"/>
    </row>
    <row r="9" spans="1:6" ht="12.75" customHeight="1" thickBot="1">
      <c r="A9" s="46" t="s">
        <v>8</v>
      </c>
      <c r="B9" s="112" t="s">
        <v>38</v>
      </c>
      <c r="C9" s="113"/>
      <c r="D9" s="53"/>
      <c r="E9" s="51"/>
      <c r="F9" s="45"/>
    </row>
    <row r="10" spans="1:6" ht="12.75" customHeight="1">
      <c r="A10" s="114" t="s">
        <v>39</v>
      </c>
      <c r="B10" s="101" t="s">
        <v>40</v>
      </c>
      <c r="C10" s="103"/>
      <c r="D10" s="118">
        <v>39</v>
      </c>
      <c r="E10" s="120">
        <v>0</v>
      </c>
      <c r="F10" s="122">
        <v>0</v>
      </c>
    </row>
    <row r="11" spans="1:6" ht="12.75" customHeight="1">
      <c r="A11" s="115"/>
      <c r="B11" s="116"/>
      <c r="C11" s="117"/>
      <c r="D11" s="119"/>
      <c r="E11" s="121"/>
      <c r="F11" s="123"/>
    </row>
    <row r="12" spans="1:6" ht="12.75" customHeight="1">
      <c r="A12" s="115" t="s">
        <v>41</v>
      </c>
      <c r="B12" s="124" t="s">
        <v>40</v>
      </c>
      <c r="C12" s="125"/>
      <c r="D12" s="119">
        <v>19</v>
      </c>
      <c r="E12" s="121">
        <v>0</v>
      </c>
      <c r="F12" s="123">
        <v>0</v>
      </c>
    </row>
    <row r="13" spans="1:6" ht="12.75" customHeight="1">
      <c r="A13" s="115"/>
      <c r="B13" s="104"/>
      <c r="C13" s="105"/>
      <c r="D13" s="119"/>
      <c r="E13" s="121"/>
      <c r="F13" s="123"/>
    </row>
    <row r="14" spans="1:6" ht="12.75" customHeight="1">
      <c r="A14" s="115"/>
      <c r="B14" s="116"/>
      <c r="C14" s="117"/>
      <c r="D14" s="119"/>
      <c r="E14" s="121"/>
      <c r="F14" s="123"/>
    </row>
    <row r="15" spans="1:6" ht="12.75" customHeight="1">
      <c r="A15" s="115" t="s">
        <v>42</v>
      </c>
      <c r="B15" s="124" t="s">
        <v>40</v>
      </c>
      <c r="C15" s="125"/>
      <c r="D15" s="119">
        <v>49</v>
      </c>
      <c r="E15" s="121">
        <v>0</v>
      </c>
      <c r="F15" s="123">
        <v>0</v>
      </c>
    </row>
    <row r="16" spans="1:6" ht="12.75" customHeight="1">
      <c r="A16" s="115"/>
      <c r="B16" s="104"/>
      <c r="C16" s="105"/>
      <c r="D16" s="119"/>
      <c r="E16" s="121"/>
      <c r="F16" s="123"/>
    </row>
    <row r="17" spans="1:6" ht="12.75" customHeight="1" thickBot="1">
      <c r="A17" s="126"/>
      <c r="B17" s="102"/>
      <c r="C17" s="127"/>
      <c r="D17" s="128"/>
      <c r="E17" s="129"/>
      <c r="F17" s="130"/>
    </row>
    <row r="18" spans="1:6" ht="12.75" customHeight="1" thickBot="1">
      <c r="A18" s="47" t="s">
        <v>9</v>
      </c>
      <c r="B18" s="112" t="s">
        <v>38</v>
      </c>
      <c r="C18" s="138"/>
      <c r="D18" s="53"/>
      <c r="E18" s="51"/>
      <c r="F18" s="45"/>
    </row>
    <row r="19" spans="1:6" ht="12.75" customHeight="1">
      <c r="A19" s="139" t="s">
        <v>43</v>
      </c>
      <c r="B19" s="101" t="s">
        <v>40</v>
      </c>
      <c r="C19" s="103"/>
      <c r="D19" s="141">
        <v>14</v>
      </c>
      <c r="E19" s="133">
        <v>0</v>
      </c>
      <c r="F19" s="142">
        <v>14</v>
      </c>
    </row>
    <row r="20" spans="1:6" ht="12.75" customHeight="1">
      <c r="A20" s="140"/>
      <c r="B20" s="104"/>
      <c r="C20" s="105"/>
      <c r="D20" s="131"/>
      <c r="E20" s="133"/>
      <c r="F20" s="136"/>
    </row>
    <row r="21" spans="1:6" ht="12.75" customHeight="1">
      <c r="A21" s="140"/>
      <c r="B21" s="116"/>
      <c r="C21" s="117"/>
      <c r="D21" s="106"/>
      <c r="E21" s="134"/>
      <c r="F21" s="137"/>
    </row>
    <row r="22" spans="1:6" ht="12.75" customHeight="1">
      <c r="A22" s="140" t="s">
        <v>44</v>
      </c>
      <c r="B22" s="124" t="s">
        <v>40</v>
      </c>
      <c r="C22" s="125"/>
      <c r="D22" s="145">
        <v>28</v>
      </c>
      <c r="E22" s="132">
        <v>0</v>
      </c>
      <c r="F22" s="135">
        <v>28</v>
      </c>
    </row>
    <row r="23" spans="1:6" ht="12.75" customHeight="1">
      <c r="A23" s="140"/>
      <c r="B23" s="104"/>
      <c r="C23" s="105"/>
      <c r="D23" s="131"/>
      <c r="E23" s="133"/>
      <c r="F23" s="136"/>
    </row>
    <row r="24" spans="1:6" ht="12.75" customHeight="1">
      <c r="A24" s="140"/>
      <c r="B24" s="116"/>
      <c r="C24" s="117"/>
      <c r="D24" s="106"/>
      <c r="E24" s="134"/>
      <c r="F24" s="137"/>
    </row>
    <row r="25" spans="1:6" ht="12.75" customHeight="1">
      <c r="A25" s="140" t="s">
        <v>45</v>
      </c>
      <c r="B25" s="124" t="s">
        <v>40</v>
      </c>
      <c r="C25" s="125"/>
      <c r="D25" s="107" t="s">
        <v>46</v>
      </c>
      <c r="E25" s="132">
        <v>0</v>
      </c>
      <c r="F25" s="135">
        <v>62</v>
      </c>
    </row>
    <row r="26" spans="1:6" ht="12.75" customHeight="1">
      <c r="A26" s="140"/>
      <c r="B26" s="104"/>
      <c r="C26" s="105"/>
      <c r="D26" s="131"/>
      <c r="E26" s="133"/>
      <c r="F26" s="136"/>
    </row>
    <row r="27" spans="1:6" ht="12.75" customHeight="1">
      <c r="A27" s="140"/>
      <c r="B27" s="116"/>
      <c r="C27" s="117"/>
      <c r="D27" s="106"/>
      <c r="E27" s="134"/>
      <c r="F27" s="137"/>
    </row>
    <row r="28" spans="1:6" ht="12.75" customHeight="1">
      <c r="A28" s="140" t="s">
        <v>47</v>
      </c>
      <c r="B28" s="124" t="s">
        <v>40</v>
      </c>
      <c r="C28" s="125"/>
      <c r="D28" s="145">
        <v>132</v>
      </c>
      <c r="E28" s="132">
        <v>0</v>
      </c>
      <c r="F28" s="135">
        <v>132</v>
      </c>
    </row>
    <row r="29" spans="1:6" ht="12.75" customHeight="1">
      <c r="A29" s="140"/>
      <c r="B29" s="104"/>
      <c r="C29" s="105"/>
      <c r="D29" s="131"/>
      <c r="E29" s="133"/>
      <c r="F29" s="136"/>
    </row>
    <row r="30" spans="1:6" ht="12.75" customHeight="1" thickBot="1">
      <c r="A30" s="146"/>
      <c r="B30" s="104"/>
      <c r="C30" s="105"/>
      <c r="D30" s="131"/>
      <c r="E30" s="133"/>
      <c r="F30" s="136"/>
    </row>
    <row r="31" spans="1:6" ht="12.75" customHeight="1" thickBot="1">
      <c r="A31" s="47" t="s">
        <v>2</v>
      </c>
      <c r="B31" s="112" t="s">
        <v>38</v>
      </c>
      <c r="C31" s="113"/>
      <c r="D31" s="53"/>
      <c r="E31" s="51"/>
      <c r="F31" s="45"/>
    </row>
    <row r="32" spans="1:6" ht="18.75" customHeight="1">
      <c r="A32" s="55" t="s">
        <v>3</v>
      </c>
      <c r="B32" s="143">
        <v>0.0125</v>
      </c>
      <c r="C32" s="144"/>
      <c r="D32" s="63">
        <v>0</v>
      </c>
      <c r="E32" s="64">
        <v>0</v>
      </c>
      <c r="F32" s="48">
        <v>50</v>
      </c>
    </row>
    <row r="33" spans="1:6" ht="30" customHeight="1">
      <c r="A33" s="56" t="s">
        <v>4</v>
      </c>
      <c r="B33" s="153">
        <v>0.0325</v>
      </c>
      <c r="C33" s="154"/>
      <c r="D33" s="65">
        <v>0</v>
      </c>
      <c r="E33" s="66">
        <v>0</v>
      </c>
      <c r="F33" s="49">
        <v>5</v>
      </c>
    </row>
    <row r="34" spans="1:6" ht="21.75" customHeight="1" thickBot="1">
      <c r="A34" s="57" t="s">
        <v>5</v>
      </c>
      <c r="B34" s="155">
        <v>0.0325</v>
      </c>
      <c r="C34" s="156"/>
      <c r="D34" s="67">
        <v>0</v>
      </c>
      <c r="E34" s="68">
        <v>0</v>
      </c>
      <c r="F34" s="50">
        <v>20</v>
      </c>
    </row>
    <row r="35" spans="1:6" ht="12.75" customHeight="1" thickBot="1">
      <c r="A35" s="58" t="s">
        <v>6</v>
      </c>
      <c r="B35" s="112" t="s">
        <v>38</v>
      </c>
      <c r="C35" s="113"/>
      <c r="D35" s="69"/>
      <c r="E35" s="70"/>
      <c r="F35" s="45"/>
    </row>
    <row r="36" spans="1:6" ht="21" customHeight="1" thickBot="1">
      <c r="A36" s="87" t="s">
        <v>55</v>
      </c>
      <c r="B36" s="157">
        <v>0.041</v>
      </c>
      <c r="C36" s="158"/>
      <c r="D36" s="88">
        <v>0</v>
      </c>
      <c r="E36" s="89">
        <v>0</v>
      </c>
      <c r="F36" s="90">
        <v>0</v>
      </c>
    </row>
    <row r="37" spans="1:6" ht="12.75" customHeight="1" thickBot="1">
      <c r="A37" s="58" t="s">
        <v>14</v>
      </c>
      <c r="B37" s="112" t="s">
        <v>38</v>
      </c>
      <c r="C37" s="113"/>
      <c r="D37" s="69"/>
      <c r="E37" s="70"/>
      <c r="F37" s="52"/>
    </row>
    <row r="38" spans="1:6" ht="22.5" customHeight="1" thickBot="1">
      <c r="A38" s="59" t="s">
        <v>55</v>
      </c>
      <c r="B38" s="159">
        <v>0.0409</v>
      </c>
      <c r="C38" s="160"/>
      <c r="D38" s="62">
        <v>0</v>
      </c>
      <c r="E38" s="71">
        <v>0</v>
      </c>
      <c r="F38" s="72">
        <v>0</v>
      </c>
    </row>
    <row r="39" spans="1:6" ht="12.75" customHeight="1" thickBot="1">
      <c r="A39" s="54" t="s">
        <v>50</v>
      </c>
      <c r="B39" s="147" t="s">
        <v>38</v>
      </c>
      <c r="C39" s="148"/>
      <c r="D39" s="60"/>
      <c r="E39" s="61"/>
      <c r="F39" s="41"/>
    </row>
    <row r="40" spans="1:6" ht="12.75" customHeight="1" thickBot="1">
      <c r="A40" s="31" t="s">
        <v>1</v>
      </c>
      <c r="B40" s="149"/>
      <c r="C40" s="150"/>
      <c r="D40" s="33"/>
      <c r="E40" s="34"/>
      <c r="F40" s="32"/>
    </row>
    <row r="41" spans="1:6" ht="12.75" customHeight="1" thickBot="1">
      <c r="A41" s="54" t="s">
        <v>51</v>
      </c>
      <c r="B41" s="147" t="s">
        <v>38</v>
      </c>
      <c r="C41" s="148"/>
      <c r="D41" s="60"/>
      <c r="E41" s="61"/>
      <c r="F41" s="41"/>
    </row>
    <row r="42" spans="1:6" ht="24.75" customHeight="1" thickBot="1">
      <c r="A42" s="73" t="s">
        <v>4</v>
      </c>
      <c r="B42" s="151">
        <v>0.02</v>
      </c>
      <c r="C42" s="152"/>
      <c r="D42" s="62">
        <v>0</v>
      </c>
      <c r="E42" s="71">
        <v>0</v>
      </c>
      <c r="F42" s="72">
        <v>0</v>
      </c>
    </row>
    <row r="43" spans="1:6" ht="12.75" customHeight="1" thickBot="1">
      <c r="A43" s="54" t="s">
        <v>52</v>
      </c>
      <c r="B43" s="147" t="s">
        <v>38</v>
      </c>
      <c r="C43" s="148"/>
      <c r="D43" s="74"/>
      <c r="E43" s="61"/>
      <c r="F43" s="41"/>
    </row>
    <row r="44" spans="1:6" ht="20.25" customHeight="1">
      <c r="A44" s="75" t="s">
        <v>53</v>
      </c>
      <c r="B44" s="92">
        <v>0.0125</v>
      </c>
      <c r="C44" s="93"/>
      <c r="D44" s="78">
        <v>0</v>
      </c>
      <c r="E44" s="79">
        <v>0</v>
      </c>
      <c r="F44" s="80">
        <v>0</v>
      </c>
    </row>
    <row r="45" spans="1:6" ht="21" customHeight="1">
      <c r="A45" s="76" t="s">
        <v>4</v>
      </c>
      <c r="B45" s="94">
        <v>0.03</v>
      </c>
      <c r="C45" s="95"/>
      <c r="D45" s="81">
        <v>0</v>
      </c>
      <c r="E45" s="82">
        <v>0</v>
      </c>
      <c r="F45" s="83">
        <v>0</v>
      </c>
    </row>
    <row r="46" spans="1:6" ht="23.25" customHeight="1" thickBot="1">
      <c r="A46" s="77" t="s">
        <v>54</v>
      </c>
      <c r="B46" s="96">
        <v>0</v>
      </c>
      <c r="C46" s="97"/>
      <c r="D46" s="84">
        <v>0</v>
      </c>
      <c r="E46" s="85">
        <v>0</v>
      </c>
      <c r="F46" s="86">
        <v>0</v>
      </c>
    </row>
  </sheetData>
  <sheetProtection/>
  <mergeCells count="59">
    <mergeCell ref="B41:C41"/>
    <mergeCell ref="B43:C43"/>
    <mergeCell ref="B40:C40"/>
    <mergeCell ref="B42:C42"/>
    <mergeCell ref="B33:C33"/>
    <mergeCell ref="B34:C34"/>
    <mergeCell ref="B36:C36"/>
    <mergeCell ref="B38:C38"/>
    <mergeCell ref="B35:C35"/>
    <mergeCell ref="B37:C37"/>
    <mergeCell ref="A28:A30"/>
    <mergeCell ref="B28:C30"/>
    <mergeCell ref="D28:D30"/>
    <mergeCell ref="B39:C39"/>
    <mergeCell ref="B32:C32"/>
    <mergeCell ref="A22:A24"/>
    <mergeCell ref="B22:C24"/>
    <mergeCell ref="D22:D24"/>
    <mergeCell ref="E22:E24"/>
    <mergeCell ref="F22:F24"/>
    <mergeCell ref="A25:A27"/>
    <mergeCell ref="B25:C27"/>
    <mergeCell ref="B31:C31"/>
    <mergeCell ref="B19:C21"/>
    <mergeCell ref="D19:D21"/>
    <mergeCell ref="E19:E21"/>
    <mergeCell ref="F19:F21"/>
    <mergeCell ref="E28:E30"/>
    <mergeCell ref="F28:F30"/>
    <mergeCell ref="A15:A17"/>
    <mergeCell ref="B15:C17"/>
    <mergeCell ref="D15:D17"/>
    <mergeCell ref="E15:E17"/>
    <mergeCell ref="F15:F17"/>
    <mergeCell ref="D25:D27"/>
    <mergeCell ref="E25:E27"/>
    <mergeCell ref="F25:F27"/>
    <mergeCell ref="B18:C18"/>
    <mergeCell ref="A19:A21"/>
    <mergeCell ref="A10:A11"/>
    <mergeCell ref="B10:C11"/>
    <mergeCell ref="D10:D11"/>
    <mergeCell ref="E10:E11"/>
    <mergeCell ref="F10:F11"/>
    <mergeCell ref="A12:A14"/>
    <mergeCell ref="B12:C14"/>
    <mergeCell ref="D12:D14"/>
    <mergeCell ref="E12:E14"/>
    <mergeCell ref="F12:F14"/>
    <mergeCell ref="B44:C44"/>
    <mergeCell ref="B45:C45"/>
    <mergeCell ref="B46:C46"/>
    <mergeCell ref="D6:F6"/>
    <mergeCell ref="A7:A8"/>
    <mergeCell ref="B7:C8"/>
    <mergeCell ref="D7:D8"/>
    <mergeCell ref="E7:E8"/>
    <mergeCell ref="F7:F8"/>
    <mergeCell ref="B9:C9"/>
  </mergeCells>
  <printOptions/>
  <pageMargins left="0.7" right="0.7" top="0.75" bottom="0.75" header="0.3" footer="0.3"/>
  <pageSetup orientation="portrait" paperSize="9" r:id="rId1"/>
  <headerFooter>
    <oddHeader>&amp;C&amp;A</oddHeader>
    <oddFooter>&amp;C&amp;"Arial"&amp;10Page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11.57421875" defaultRowHeight="12.75" customHeight="1"/>
  <cols>
    <col min="1" max="1" width="13.28125" style="0" customWidth="1"/>
  </cols>
  <sheetData/>
  <sheetProtection/>
  <printOptions/>
  <pageMargins left="0.7" right="0.7" top="0.75" bottom="0.75" header="0.3" footer="0.3"/>
  <pageSetup orientation="portrait" paperSize="9"/>
  <headerFooter>
    <oddHeader>&amp;C&amp;A</oddHeader>
    <oddFooter>&amp;C&amp;"Arial"&amp;10Page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OpenXML/ODF Translator v2.5</Application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szubki</cp:lastModifiedBy>
  <dcterms:created xsi:type="dcterms:W3CDTF">2011-05-23T17:34:40Z</dcterms:created>
  <dcterms:modified xsi:type="dcterms:W3CDTF">2011-05-31T15:03:33Z</dcterms:modified>
  <cp:category/>
  <cp:version/>
  <cp:contentType/>
  <cp:contentStatus/>
  <cp:revision>9</cp:revision>
</cp:coreProperties>
</file>